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Foglio1" sheetId="1" r:id="rId1"/>
  </sheets>
  <definedNames>
    <definedName name="_xlnm.Print_Area" localSheetId="0">'Foglio1'!$A$1:$F$51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47" authorId="0">
      <text>
        <r>
          <rPr>
            <sz val="9"/>
            <color indexed="8"/>
            <rFont val="Tahoma"/>
            <family val="2"/>
          </rPr>
          <t>Inserire percentuale di riduzione da applicare</t>
        </r>
      </text>
    </comment>
  </commentList>
</comments>
</file>

<file path=xl/sharedStrings.xml><?xml version="1.0" encoding="utf-8"?>
<sst xmlns="http://schemas.openxmlformats.org/spreadsheetml/2006/main" count="35" uniqueCount="31">
  <si>
    <t>TRIBUNALE CIVILE E PENALE DI</t>
  </si>
  <si>
    <t>TRAPANI</t>
  </si>
  <si>
    <t xml:space="preserve">Composizione della crisi da sovraindebitamento: </t>
  </si>
  <si>
    <t>Organismo di Composizione della Crisi:</t>
  </si>
  <si>
    <t>ODCE TRAPANI</t>
  </si>
  <si>
    <t>Calcolo Compenso OCC</t>
  </si>
  <si>
    <t>Determinazione degli onorari in base al DM 24.09.2014 n. 202 e D.M. 25.01.2012, n. 30</t>
  </si>
  <si>
    <t>Compenso sull'ammontare dell'attivo realizzato</t>
  </si>
  <si>
    <t>Ammontare dell'attivo realizzato</t>
  </si>
  <si>
    <t xml:space="preserve"> </t>
  </si>
  <si>
    <t>Attivo realizzato</t>
  </si>
  <si>
    <t>Compenso minimo</t>
  </si>
  <si>
    <t>Compenso massimo</t>
  </si>
  <si>
    <t>Totale attivo</t>
  </si>
  <si>
    <t>Totale (1)</t>
  </si>
  <si>
    <t>Compenso sull'ammontare del passivo</t>
  </si>
  <si>
    <t>Ammontare del passivo in Euro</t>
  </si>
  <si>
    <t xml:space="preserve">Passivo </t>
  </si>
  <si>
    <t>in Euro</t>
  </si>
  <si>
    <t>Totale passivo</t>
  </si>
  <si>
    <t>Totale (2)</t>
  </si>
  <si>
    <t>TOTALI (1+2)</t>
  </si>
  <si>
    <t>Rimborso 15% forfetario spese generali (3)</t>
  </si>
  <si>
    <t>TOTALE COMPENSO (1+2+3)</t>
  </si>
  <si>
    <t>RIEPILOGO</t>
  </si>
  <si>
    <t>MINIMI</t>
  </si>
  <si>
    <t>MEDI</t>
  </si>
  <si>
    <t>MASSIMI</t>
  </si>
  <si>
    <t>RIDUZIONE APPLICATA %</t>
  </si>
  <si>
    <t>TOTALE</t>
  </si>
  <si>
    <r>
      <rPr>
        <b/>
        <sz val="10"/>
        <rFont val="Arial"/>
        <family val="2"/>
      </rPr>
      <t xml:space="preserve">Nota Bene: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I compensi normativamente determinati sono ridotti in una misura compresa tra il 15% e il 40%. 
Al predetto compenso potranno aggiungersi ulteriori spese vive, previa esibizione delle relative giustificazioni; oltre agli oneri previsti per legge.                                                                                                                                                                                                                                                                   Quanto al pagamento del primo acconto, pari al 30%, lo stesso dovrà essere versato al momento dell'accettazione del presente preventivo.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</si>
</sst>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_-;_-@_-"/>
    <numFmt numFmtId="165" formatCode="_-* #,##0.00_-;\-* #,##0.00_-;_-* \-??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1.5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/>
      <protection hidden="1"/>
    </xf>
    <xf numFmtId="165" fontId="1" fillId="33" borderId="10" xfId="44" applyNumberFormat="1" applyFont="1" applyFill="1" applyBorder="1" applyAlignment="1" applyProtection="1">
      <alignment vertical="center"/>
      <protection hidden="1" locked="0"/>
    </xf>
    <xf numFmtId="165" fontId="1" fillId="33" borderId="11" xfId="44" applyNumberFormat="1" applyFont="1" applyFill="1" applyBorder="1" applyAlignment="1" applyProtection="1">
      <alignment vertical="center"/>
      <protection hidden="1" locked="0"/>
    </xf>
    <xf numFmtId="165" fontId="1" fillId="33" borderId="12" xfId="44" applyNumberFormat="1" applyFont="1" applyFill="1" applyBorder="1" applyAlignment="1" applyProtection="1">
      <alignment vertical="center"/>
      <protection hidden="1" locked="0"/>
    </xf>
    <xf numFmtId="0" fontId="0" fillId="0" borderId="0" xfId="0" applyAlignment="1">
      <alignment horizontal="right"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165" fontId="1" fillId="33" borderId="13" xfId="44" applyNumberFormat="1" applyFont="1" applyFill="1" applyBorder="1" applyAlignment="1" applyProtection="1">
      <alignment vertical="center"/>
      <protection hidden="1" locked="0"/>
    </xf>
    <xf numFmtId="3" fontId="7" fillId="0" borderId="0" xfId="0" applyNumberFormat="1" applyFont="1" applyBorder="1" applyAlignment="1" applyProtection="1">
      <alignment horizontal="left" vertical="center"/>
      <protection hidden="1"/>
    </xf>
    <xf numFmtId="3" fontId="3" fillId="0" borderId="0" xfId="0" applyNumberFormat="1" applyFont="1" applyAlignment="1" applyProtection="1">
      <alignment horizontal="center" vertical="center"/>
      <protection hidden="1"/>
    </xf>
    <xf numFmtId="3" fontId="1" fillId="0" borderId="0" xfId="0" applyNumberFormat="1" applyFont="1" applyAlignment="1" applyProtection="1">
      <alignment horizontal="right" vertical="center"/>
      <protection hidden="1"/>
    </xf>
    <xf numFmtId="3" fontId="8" fillId="0" borderId="13" xfId="0" applyNumberFormat="1" applyFont="1" applyBorder="1" applyAlignment="1" applyProtection="1">
      <alignment horizontal="center" vertical="center"/>
      <protection hidden="1"/>
    </xf>
    <xf numFmtId="3" fontId="8" fillId="0" borderId="0" xfId="0" applyNumberFormat="1" applyFont="1" applyBorder="1" applyAlignment="1" applyProtection="1">
      <alignment horizontal="center" vertical="center"/>
      <protection hidden="1"/>
    </xf>
    <xf numFmtId="4" fontId="1" fillId="0" borderId="14" xfId="0" applyNumberFormat="1" applyFont="1" applyBorder="1" applyAlignment="1" applyProtection="1">
      <alignment horizontal="center" vertical="center"/>
      <protection hidden="1"/>
    </xf>
    <xf numFmtId="3" fontId="1" fillId="0" borderId="0" xfId="0" applyNumberFormat="1" applyFont="1" applyBorder="1" applyAlignment="1" applyProtection="1">
      <alignment vertical="center"/>
      <protection hidden="1"/>
    </xf>
    <xf numFmtId="10" fontId="1" fillId="0" borderId="14" xfId="0" applyNumberFormat="1" applyFont="1" applyBorder="1" applyAlignment="1" applyProtection="1">
      <alignment vertical="center"/>
      <protection hidden="1"/>
    </xf>
    <xf numFmtId="4" fontId="1" fillId="0" borderId="15" xfId="0" applyNumberFormat="1" applyFont="1" applyBorder="1" applyAlignment="1" applyProtection="1">
      <alignment vertical="center"/>
      <protection hidden="1"/>
    </xf>
    <xf numFmtId="10" fontId="1" fillId="0" borderId="16" xfId="0" applyNumberFormat="1" applyFont="1" applyBorder="1" applyAlignment="1" applyProtection="1">
      <alignment vertical="center"/>
      <protection hidden="1"/>
    </xf>
    <xf numFmtId="4" fontId="1" fillId="0" borderId="17" xfId="0" applyNumberFormat="1" applyFont="1" applyBorder="1" applyAlignment="1" applyProtection="1">
      <alignment vertical="center"/>
      <protection hidden="1"/>
    </xf>
    <xf numFmtId="165" fontId="0" fillId="0" borderId="0" xfId="43" applyFont="1" applyFill="1" applyBorder="1" applyAlignment="1" applyProtection="1">
      <alignment horizontal="center"/>
      <protection/>
    </xf>
    <xf numFmtId="165" fontId="0" fillId="0" borderId="0" xfId="43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4" fontId="1" fillId="0" borderId="13" xfId="0" applyNumberFormat="1" applyFont="1" applyBorder="1" applyAlignment="1" applyProtection="1">
      <alignment horizontal="center" vertical="center"/>
      <protection hidden="1"/>
    </xf>
    <xf numFmtId="3" fontId="1" fillId="0" borderId="18" xfId="0" applyNumberFormat="1" applyFont="1" applyBorder="1" applyAlignment="1" applyProtection="1">
      <alignment vertical="center"/>
      <protection hidden="1"/>
    </xf>
    <xf numFmtId="4" fontId="1" fillId="0" borderId="19" xfId="0" applyNumberFormat="1" applyFont="1" applyBorder="1" applyAlignment="1" applyProtection="1">
      <alignment vertical="center"/>
      <protection hidden="1"/>
    </xf>
    <xf numFmtId="3" fontId="1" fillId="0" borderId="0" xfId="0" applyNumberFormat="1" applyFont="1" applyAlignment="1" applyProtection="1">
      <alignment vertical="center"/>
      <protection hidden="1"/>
    </xf>
    <xf numFmtId="4" fontId="1" fillId="0" borderId="0" xfId="0" applyNumberFormat="1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4" fontId="1" fillId="0" borderId="13" xfId="0" applyNumberFormat="1" applyFont="1" applyBorder="1" applyAlignment="1" applyProtection="1">
      <alignment vertical="center"/>
      <protection hidden="1"/>
    </xf>
    <xf numFmtId="4" fontId="1" fillId="0" borderId="0" xfId="0" applyNumberFormat="1" applyFont="1" applyBorder="1" applyAlignment="1" applyProtection="1">
      <alignment vertical="center"/>
      <protection hidden="1"/>
    </xf>
    <xf numFmtId="3" fontId="8" fillId="0" borderId="16" xfId="0" applyNumberFormat="1" applyFont="1" applyBorder="1" applyAlignment="1" applyProtection="1">
      <alignment horizontal="center" vertical="center"/>
      <protection hidden="1"/>
    </xf>
    <xf numFmtId="3" fontId="8" fillId="0" borderId="18" xfId="0" applyNumberFormat="1" applyFont="1" applyBorder="1" applyAlignment="1" applyProtection="1">
      <alignment horizontal="center"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10" fontId="1" fillId="0" borderId="20" xfId="0" applyNumberFormat="1" applyFont="1" applyBorder="1" applyAlignment="1" applyProtection="1">
      <alignment vertical="center"/>
      <protection hidden="1"/>
    </xf>
    <xf numFmtId="4" fontId="1" fillId="0" borderId="16" xfId="0" applyNumberFormat="1" applyFont="1" applyBorder="1" applyAlignment="1" applyProtection="1">
      <alignment vertical="center"/>
      <protection hidden="1"/>
    </xf>
    <xf numFmtId="10" fontId="1" fillId="0" borderId="21" xfId="0" applyNumberFormat="1" applyFont="1" applyBorder="1" applyAlignment="1" applyProtection="1">
      <alignment vertical="center"/>
      <protection hidden="1"/>
    </xf>
    <xf numFmtId="4" fontId="1" fillId="0" borderId="14" xfId="0" applyNumberFormat="1" applyFont="1" applyBorder="1" applyAlignment="1" applyProtection="1">
      <alignment vertical="center"/>
      <protection hidden="1"/>
    </xf>
    <xf numFmtId="10" fontId="1" fillId="0" borderId="22" xfId="0" applyNumberFormat="1" applyFont="1" applyBorder="1" applyAlignment="1" applyProtection="1">
      <alignment vertical="center"/>
      <protection hidden="1"/>
    </xf>
    <xf numFmtId="4" fontId="1" fillId="0" borderId="18" xfId="0" applyNumberFormat="1" applyFont="1" applyBorder="1" applyAlignment="1" applyProtection="1">
      <alignment vertical="center"/>
      <protection hidden="1"/>
    </xf>
    <xf numFmtId="10" fontId="1" fillId="0" borderId="18" xfId="0" applyNumberFormat="1" applyFont="1" applyBorder="1" applyAlignment="1" applyProtection="1">
      <alignment vertical="center"/>
      <protection hidden="1"/>
    </xf>
    <xf numFmtId="4" fontId="4" fillId="0" borderId="0" xfId="0" applyNumberFormat="1" applyFont="1" applyBorder="1" applyAlignment="1" applyProtection="1">
      <alignment vertical="center"/>
      <protection hidden="1"/>
    </xf>
    <xf numFmtId="4" fontId="4" fillId="0" borderId="0" xfId="0" applyNumberFormat="1" applyFont="1" applyAlignment="1" applyProtection="1">
      <alignment vertical="center"/>
      <protection hidden="1"/>
    </xf>
    <xf numFmtId="3" fontId="4" fillId="0" borderId="10" xfId="0" applyNumberFormat="1" applyFont="1" applyBorder="1" applyAlignment="1" applyProtection="1">
      <alignment vertical="center"/>
      <protection hidden="1"/>
    </xf>
    <xf numFmtId="3" fontId="4" fillId="0" borderId="12" xfId="0" applyNumberFormat="1" applyFont="1" applyBorder="1" applyAlignment="1" applyProtection="1">
      <alignment vertical="center"/>
      <protection hidden="1"/>
    </xf>
    <xf numFmtId="4" fontId="4" fillId="0" borderId="13" xfId="0" applyNumberFormat="1" applyFont="1" applyBorder="1" applyAlignment="1" applyProtection="1">
      <alignment vertical="center"/>
      <protection hidden="1"/>
    </xf>
    <xf numFmtId="3" fontId="4" fillId="0" borderId="0" xfId="0" applyNumberFormat="1" applyFont="1" applyBorder="1" applyAlignment="1" applyProtection="1">
      <alignment horizontal="left" vertical="center"/>
      <protection hidden="1"/>
    </xf>
    <xf numFmtId="3" fontId="7" fillId="0" borderId="0" xfId="0" applyNumberFormat="1" applyFont="1" applyAlignment="1" applyProtection="1">
      <alignment vertical="center"/>
      <protection hidden="1"/>
    </xf>
    <xf numFmtId="9" fontId="1" fillId="33" borderId="13" xfId="48" applyFont="1" applyFill="1" applyBorder="1" applyAlignment="1" applyProtection="1">
      <alignment vertical="center"/>
      <protection hidden="1" locked="0"/>
    </xf>
    <xf numFmtId="3" fontId="4" fillId="0" borderId="16" xfId="0" applyNumberFormat="1" applyFont="1" applyBorder="1" applyAlignment="1" applyProtection="1">
      <alignment horizontal="center" vertical="center"/>
      <protection hidden="1"/>
    </xf>
    <xf numFmtId="3" fontId="4" fillId="0" borderId="18" xfId="0" applyNumberFormat="1" applyFont="1" applyBorder="1" applyAlignment="1" applyProtection="1">
      <alignment horizontal="center" vertical="center"/>
      <protection hidden="1"/>
    </xf>
    <xf numFmtId="3" fontId="4" fillId="0" borderId="0" xfId="0" applyNumberFormat="1" applyFont="1" applyBorder="1" applyAlignment="1" applyProtection="1">
      <alignment horizontal="left" vertical="center"/>
      <protection hidden="1"/>
    </xf>
    <xf numFmtId="3" fontId="4" fillId="0" borderId="13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3" fontId="4" fillId="0" borderId="13" xfId="0" applyNumberFormat="1" applyFont="1" applyBorder="1" applyAlignment="1" applyProtection="1">
      <alignment horizontal="center" vertic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1" max="1" width="26.421875" style="0" customWidth="1"/>
    <col min="2" max="2" width="21.28125" style="0" customWidth="1"/>
    <col min="3" max="3" width="14.7109375" style="0" customWidth="1"/>
    <col min="4" max="6" width="15.7109375" style="0" customWidth="1"/>
    <col min="7" max="7" width="20.8515625" style="0" customWidth="1"/>
    <col min="9" max="9" width="48.7109375" style="0" customWidth="1"/>
    <col min="10" max="10" width="27.00390625" style="0" customWidth="1"/>
    <col min="11" max="11" width="13.28125" style="0" customWidth="1"/>
  </cols>
  <sheetData>
    <row r="1" spans="1:6" ht="18">
      <c r="A1" s="1" t="s">
        <v>0</v>
      </c>
      <c r="C1" s="2" t="s">
        <v>1</v>
      </c>
      <c r="D1" s="3"/>
      <c r="E1" s="3"/>
      <c r="F1" s="4"/>
    </row>
    <row r="2" spans="3:6" ht="15">
      <c r="C2" s="5"/>
      <c r="D2" s="6"/>
      <c r="E2" s="6"/>
      <c r="F2" s="6"/>
    </row>
    <row r="3" spans="1:6" ht="15.75">
      <c r="A3" s="7" t="s">
        <v>2</v>
      </c>
      <c r="D3" s="2"/>
      <c r="E3" s="3"/>
      <c r="F3" s="4"/>
    </row>
    <row r="4" spans="3:6" ht="15">
      <c r="C4" s="5"/>
      <c r="D4" s="6"/>
      <c r="E4" s="6"/>
      <c r="F4" s="6"/>
    </row>
    <row r="5" spans="1:6" ht="15">
      <c r="A5" s="8" t="s">
        <v>3</v>
      </c>
      <c r="C5" s="2" t="s">
        <v>4</v>
      </c>
      <c r="D5" s="3"/>
      <c r="E5" s="3"/>
      <c r="F5" s="4"/>
    </row>
    <row r="6" spans="1:6" ht="15">
      <c r="A6" s="8"/>
      <c r="C6" s="6"/>
      <c r="D6" s="6"/>
      <c r="E6" s="6"/>
      <c r="F6" s="6"/>
    </row>
    <row r="7" spans="2:7" ht="15">
      <c r="B7" s="6"/>
      <c r="C7" s="6"/>
      <c r="D7" s="6"/>
      <c r="E7" s="6"/>
      <c r="F7" s="6"/>
      <c r="G7" s="9"/>
    </row>
    <row r="8" spans="1:7" ht="15">
      <c r="A8" s="58" t="s">
        <v>5</v>
      </c>
      <c r="B8" s="58"/>
      <c r="C8" s="58"/>
      <c r="D8" s="58"/>
      <c r="E8" s="58"/>
      <c r="F8" s="58"/>
      <c r="G8" s="10"/>
    </row>
    <row r="9" spans="1:7" ht="15">
      <c r="A9" s="59" t="s">
        <v>6</v>
      </c>
      <c r="B9" s="59"/>
      <c r="C9" s="59"/>
      <c r="D9" s="59"/>
      <c r="E9" s="59"/>
      <c r="F9" s="59"/>
      <c r="G9" s="10"/>
    </row>
    <row r="10" spans="1:9" ht="15">
      <c r="A10" s="6"/>
      <c r="B10" s="6"/>
      <c r="C10" s="6"/>
      <c r="D10" s="6"/>
      <c r="E10" s="6"/>
      <c r="F10" s="6"/>
      <c r="G10" s="6"/>
      <c r="I10" s="6"/>
    </row>
    <row r="11" spans="1:7" ht="15">
      <c r="A11" s="11" t="s">
        <v>7</v>
      </c>
      <c r="B11" s="6"/>
      <c r="C11" s="6"/>
      <c r="D11" s="6"/>
      <c r="E11" s="6"/>
      <c r="F11" s="6"/>
      <c r="G11" s="6"/>
    </row>
    <row r="12" spans="1:7" ht="15">
      <c r="A12" s="6" t="s">
        <v>8</v>
      </c>
      <c r="C12" s="12"/>
      <c r="D12" s="6"/>
      <c r="E12" s="6"/>
      <c r="F12" s="6"/>
      <c r="G12" s="6"/>
    </row>
    <row r="13" spans="1:7" ht="15.75">
      <c r="A13" s="13"/>
      <c r="B13" s="13"/>
      <c r="C13" s="14"/>
      <c r="D13" s="6"/>
      <c r="E13" s="14"/>
      <c r="F13" s="15" t="s">
        <v>9</v>
      </c>
      <c r="G13" s="6"/>
    </row>
    <row r="14" spans="1:7" ht="15">
      <c r="A14" s="16" t="s">
        <v>10</v>
      </c>
      <c r="B14" s="17"/>
      <c r="C14" s="60" t="s">
        <v>11</v>
      </c>
      <c r="D14" s="60"/>
      <c r="E14" s="60" t="s">
        <v>12</v>
      </c>
      <c r="F14" s="60"/>
      <c r="G14" s="6"/>
    </row>
    <row r="15" spans="1:10" ht="15">
      <c r="A15" s="18">
        <f>IF(C12&gt;16227.08,16227.08,C12)</f>
        <v>0</v>
      </c>
      <c r="B15" s="19"/>
      <c r="C15" s="20">
        <v>0.12</v>
      </c>
      <c r="D15" s="21">
        <f aca="true" t="shared" si="0" ref="D15:D22">A15*C15</f>
        <v>0</v>
      </c>
      <c r="E15" s="22">
        <v>0.14</v>
      </c>
      <c r="F15" s="23">
        <f aca="true" t="shared" si="1" ref="F15:F22">A15*E15</f>
        <v>0</v>
      </c>
      <c r="G15" s="6"/>
      <c r="I15" s="24"/>
      <c r="J15" s="24"/>
    </row>
    <row r="16" spans="1:10" ht="15">
      <c r="A16" s="18">
        <f>IF($C$12&lt;24340.62,0,24340.62-16227.08)+IF(AND(16227.08&lt;$C$12,$C$12&lt;24340.62),$C$12-16227.08,0)</f>
        <v>0</v>
      </c>
      <c r="B16" s="19"/>
      <c r="C16" s="20">
        <v>0.1</v>
      </c>
      <c r="D16" s="21">
        <f t="shared" si="0"/>
        <v>0</v>
      </c>
      <c r="E16" s="20">
        <v>0.12</v>
      </c>
      <c r="F16" s="21">
        <f t="shared" si="1"/>
        <v>0</v>
      </c>
      <c r="G16" s="6"/>
      <c r="I16" s="25"/>
      <c r="J16" s="25"/>
    </row>
    <row r="17" spans="1:10" ht="15">
      <c r="A17" s="18">
        <f>IF($C$12&lt;40567.68,0,40567.68-24340.62)+IF(AND(24340.62&lt;$C$12,$C$12&lt;40567.68),$C$12-24340.62,0)</f>
        <v>0</v>
      </c>
      <c r="B17" s="19"/>
      <c r="C17" s="20">
        <v>0.085</v>
      </c>
      <c r="D17" s="21">
        <f t="shared" si="0"/>
        <v>0</v>
      </c>
      <c r="E17" s="20">
        <v>0.095</v>
      </c>
      <c r="F17" s="21">
        <f t="shared" si="1"/>
        <v>0</v>
      </c>
      <c r="G17" s="6"/>
      <c r="I17" s="25"/>
      <c r="J17" s="25"/>
    </row>
    <row r="18" spans="1:11" ht="15">
      <c r="A18" s="18">
        <f>IF($C$12&lt;81135.38,0,81135.38-40567.68)+IF(AND(40567.68&lt;$C$12,$C$12&lt;81135.38),$C$12-40567.68,0)</f>
        <v>0</v>
      </c>
      <c r="B18" s="19"/>
      <c r="C18" s="20">
        <v>0.07</v>
      </c>
      <c r="D18" s="21">
        <f t="shared" si="0"/>
        <v>0</v>
      </c>
      <c r="E18" s="20">
        <v>0.08</v>
      </c>
      <c r="F18" s="21">
        <f t="shared" si="1"/>
        <v>0</v>
      </c>
      <c r="G18" s="6"/>
      <c r="I18" s="25"/>
      <c r="J18" s="25"/>
      <c r="K18" s="26"/>
    </row>
    <row r="19" spans="1:11" ht="15">
      <c r="A19" s="18">
        <f>IF($C$12&lt;405676.89,0,405676.89-81135.38)+IF(AND(81135.38&lt;$C$12,$C$12&lt;405676.89),$C$12-81135.38,0)</f>
        <v>0</v>
      </c>
      <c r="B19" s="19"/>
      <c r="C19" s="20">
        <v>0.055</v>
      </c>
      <c r="D19" s="21">
        <f t="shared" si="0"/>
        <v>0</v>
      </c>
      <c r="E19" s="20">
        <v>0.065</v>
      </c>
      <c r="F19" s="21">
        <f t="shared" si="1"/>
        <v>0</v>
      </c>
      <c r="G19" s="6"/>
      <c r="I19" s="25"/>
      <c r="J19" s="25"/>
      <c r="K19" s="26"/>
    </row>
    <row r="20" spans="1:11" ht="15">
      <c r="A20" s="18">
        <f>IF($C$12&lt;811353.79,0,811353.79-405676.89)+IF(AND(405676.89&lt;$C$12,$C$12&lt;811353.79),$C$12-405676.89,0)</f>
        <v>0</v>
      </c>
      <c r="B20" s="19"/>
      <c r="C20" s="20">
        <v>0.04</v>
      </c>
      <c r="D20" s="21">
        <f t="shared" si="0"/>
        <v>0</v>
      </c>
      <c r="E20" s="20">
        <v>0.05</v>
      </c>
      <c r="F20" s="21">
        <f t="shared" si="1"/>
        <v>0</v>
      </c>
      <c r="G20" s="6"/>
      <c r="I20" s="25"/>
      <c r="J20" s="25"/>
      <c r="K20" s="26"/>
    </row>
    <row r="21" spans="1:11" ht="15">
      <c r="A21" s="18">
        <f>IF($C$12&lt;2434061.37,0,2434061.37-811353.79)+IF(AND(811353.79&lt;$C$12,$C$12&lt;2434061.37),$C$12-811353.79,0)</f>
        <v>0</v>
      </c>
      <c r="B21" s="19"/>
      <c r="C21" s="20">
        <v>0.009</v>
      </c>
      <c r="D21" s="21">
        <f t="shared" si="0"/>
        <v>0</v>
      </c>
      <c r="E21" s="20">
        <v>0.018</v>
      </c>
      <c r="F21" s="21">
        <f t="shared" si="1"/>
        <v>0</v>
      </c>
      <c r="G21" s="6"/>
      <c r="I21" s="25"/>
      <c r="J21" s="25"/>
      <c r="K21" s="26"/>
    </row>
    <row r="22" spans="1:11" ht="15">
      <c r="A22" s="18">
        <f>IF(C12&gt;2434061.37,C12-2434061.37,0)</f>
        <v>0</v>
      </c>
      <c r="B22" s="19"/>
      <c r="C22" s="20">
        <v>0.0045</v>
      </c>
      <c r="D22" s="21">
        <f t="shared" si="0"/>
        <v>0</v>
      </c>
      <c r="E22" s="20">
        <v>0.009</v>
      </c>
      <c r="F22" s="21">
        <f t="shared" si="1"/>
        <v>0</v>
      </c>
      <c r="G22" s="6"/>
      <c r="I22" s="25"/>
      <c r="J22" s="24"/>
      <c r="K22" s="26"/>
    </row>
    <row r="23" spans="1:11" ht="15">
      <c r="A23" s="27">
        <f>SUM(A15:A22)</f>
        <v>0</v>
      </c>
      <c r="B23" s="19" t="s">
        <v>13</v>
      </c>
      <c r="C23" s="28"/>
      <c r="D23" s="29"/>
      <c r="E23" s="28"/>
      <c r="F23" s="29"/>
      <c r="G23" s="6"/>
      <c r="K23" s="26"/>
    </row>
    <row r="24" spans="1:11" ht="15">
      <c r="A24" s="30"/>
      <c r="B24" s="30"/>
      <c r="C24" s="30"/>
      <c r="D24" s="31"/>
      <c r="E24" s="31"/>
      <c r="F24" s="31"/>
      <c r="G24" s="6"/>
      <c r="K24" s="26"/>
    </row>
    <row r="25" spans="1:11" ht="15">
      <c r="A25" s="32" t="s">
        <v>14</v>
      </c>
      <c r="B25" s="30"/>
      <c r="C25" s="31"/>
      <c r="D25" s="33">
        <f>SUM(D15:D24)</f>
        <v>0</v>
      </c>
      <c r="E25" s="30"/>
      <c r="F25" s="33">
        <f>SUM(F15:F24)</f>
        <v>0</v>
      </c>
      <c r="G25" s="6"/>
      <c r="K25" s="26"/>
    </row>
    <row r="26" spans="1:7" ht="15">
      <c r="A26" s="32"/>
      <c r="B26" s="30"/>
      <c r="C26" s="19"/>
      <c r="D26" s="19"/>
      <c r="E26" s="34"/>
      <c r="F26" s="19"/>
      <c r="G26" s="6"/>
    </row>
    <row r="27" spans="1:7" ht="15">
      <c r="A27" s="11" t="s">
        <v>15</v>
      </c>
      <c r="B27" s="6"/>
      <c r="C27" s="6"/>
      <c r="D27" s="19"/>
      <c r="E27" s="19"/>
      <c r="F27" s="19"/>
      <c r="G27" s="19"/>
    </row>
    <row r="28" spans="1:7" ht="15">
      <c r="A28" s="6" t="s">
        <v>16</v>
      </c>
      <c r="B28" s="6"/>
      <c r="C28" s="12"/>
      <c r="D28" s="6"/>
      <c r="E28" s="6"/>
      <c r="F28" s="19"/>
      <c r="G28" s="19"/>
    </row>
    <row r="29" spans="1:7" ht="15">
      <c r="A29" s="30"/>
      <c r="B29" s="30"/>
      <c r="C29" s="30"/>
      <c r="D29" s="30"/>
      <c r="E29" s="30"/>
      <c r="F29" s="30"/>
      <c r="G29" s="6"/>
    </row>
    <row r="30" spans="1:7" ht="15">
      <c r="A30" s="35" t="s">
        <v>17</v>
      </c>
      <c r="B30" s="30"/>
      <c r="C30" s="53" t="s">
        <v>11</v>
      </c>
      <c r="D30" s="53"/>
      <c r="E30" s="53" t="s">
        <v>12</v>
      </c>
      <c r="F30" s="53"/>
      <c r="G30" s="6"/>
    </row>
    <row r="31" spans="1:7" ht="15">
      <c r="A31" s="36" t="s">
        <v>18</v>
      </c>
      <c r="B31" s="37"/>
      <c r="C31" s="54" t="s">
        <v>18</v>
      </c>
      <c r="D31" s="54"/>
      <c r="E31" s="54" t="s">
        <v>18</v>
      </c>
      <c r="F31" s="54"/>
      <c r="G31" s="6"/>
    </row>
    <row r="32" spans="1:7" ht="15">
      <c r="A32" s="18">
        <f>IF(C28&gt;81131.38,81131.38,C28)</f>
        <v>0</v>
      </c>
      <c r="B32" s="30"/>
      <c r="C32" s="38">
        <v>0.0019</v>
      </c>
      <c r="D32" s="39">
        <f>A32*C32</f>
        <v>0</v>
      </c>
      <c r="E32" s="22">
        <v>0.0094</v>
      </c>
      <c r="F32" s="39">
        <f>A32*E32</f>
        <v>0</v>
      </c>
      <c r="G32" s="6"/>
    </row>
    <row r="33" spans="1:7" ht="15">
      <c r="A33" s="18">
        <f>IF(C28&gt;81131.38,C28-81131.38,0)</f>
        <v>0</v>
      </c>
      <c r="B33" s="30"/>
      <c r="C33" s="40">
        <v>0.0006</v>
      </c>
      <c r="D33" s="41">
        <f>A33*C33</f>
        <v>0</v>
      </c>
      <c r="E33" s="20">
        <v>0.0046</v>
      </c>
      <c r="F33" s="41">
        <f>A33*E33</f>
        <v>0</v>
      </c>
      <c r="G33" s="6"/>
    </row>
    <row r="34" spans="1:7" ht="15">
      <c r="A34" s="27">
        <f>A32+A33</f>
        <v>0</v>
      </c>
      <c r="B34" s="30" t="s">
        <v>19</v>
      </c>
      <c r="C34" s="42"/>
      <c r="D34" s="43"/>
      <c r="E34" s="44"/>
      <c r="F34" s="43"/>
      <c r="G34" s="6"/>
    </row>
    <row r="35" spans="1:7" ht="15">
      <c r="A35" s="30"/>
      <c r="B35" s="30"/>
      <c r="C35" s="30"/>
      <c r="D35" s="31"/>
      <c r="E35" s="31"/>
      <c r="F35" s="31"/>
      <c r="G35" s="6"/>
    </row>
    <row r="36" spans="1:7" ht="15">
      <c r="A36" s="32" t="s">
        <v>20</v>
      </c>
      <c r="B36" s="30"/>
      <c r="C36" s="30"/>
      <c r="D36" s="33">
        <f>SUM(D32:D34)</f>
        <v>0</v>
      </c>
      <c r="E36" s="31"/>
      <c r="F36" s="33">
        <f>SUM(F32:F34)</f>
        <v>0</v>
      </c>
      <c r="G36" s="6"/>
    </row>
    <row r="37" spans="1:7" ht="15">
      <c r="A37" s="30"/>
      <c r="B37" s="30"/>
      <c r="C37" s="30"/>
      <c r="D37" s="45"/>
      <c r="E37" s="31"/>
      <c r="F37" s="46"/>
      <c r="G37" s="6"/>
    </row>
    <row r="38" spans="1:7" ht="15">
      <c r="A38" s="47" t="s">
        <v>21</v>
      </c>
      <c r="B38" s="48"/>
      <c r="C38" s="30"/>
      <c r="D38" s="49">
        <f>D25+D36</f>
        <v>0</v>
      </c>
      <c r="E38" s="31"/>
      <c r="F38" s="49">
        <f>F25+F36</f>
        <v>0</v>
      </c>
      <c r="G38" s="6"/>
    </row>
    <row r="39" spans="1:7" ht="15">
      <c r="A39" s="30"/>
      <c r="B39" s="30"/>
      <c r="C39" s="30"/>
      <c r="D39" s="31"/>
      <c r="E39" s="31"/>
      <c r="F39" s="31"/>
      <c r="G39" s="6"/>
    </row>
    <row r="40" spans="1:7" ht="15">
      <c r="A40" s="55" t="s">
        <v>22</v>
      </c>
      <c r="B40" s="55"/>
      <c r="C40" s="30"/>
      <c r="D40" s="33">
        <f>D38*15/100</f>
        <v>0</v>
      </c>
      <c r="E40" s="31"/>
      <c r="F40" s="33">
        <f>F38*15/100</f>
        <v>0</v>
      </c>
      <c r="G40" s="6"/>
    </row>
    <row r="41" spans="1:7" ht="15">
      <c r="A41" s="30"/>
      <c r="B41" s="30"/>
      <c r="C41" s="30"/>
      <c r="D41" s="31"/>
      <c r="E41" s="31"/>
      <c r="F41" s="31"/>
      <c r="G41" s="6"/>
    </row>
    <row r="42" spans="1:7" ht="15">
      <c r="A42" s="56" t="s">
        <v>23</v>
      </c>
      <c r="B42" s="56"/>
      <c r="C42" s="30"/>
      <c r="D42" s="49">
        <f>D38+D40</f>
        <v>0</v>
      </c>
      <c r="E42" s="31"/>
      <c r="F42" s="49">
        <f>F38+F40</f>
        <v>0</v>
      </c>
      <c r="G42" s="6"/>
    </row>
    <row r="43" spans="1:7" ht="15">
      <c r="A43" s="50"/>
      <c r="B43" s="50"/>
      <c r="C43" s="30"/>
      <c r="D43" s="45"/>
      <c r="E43" s="31"/>
      <c r="F43" s="45"/>
      <c r="G43" s="6"/>
    </row>
    <row r="44" spans="1:7" ht="15">
      <c r="A44" s="50"/>
      <c r="B44" s="50"/>
      <c r="C44" s="30"/>
      <c r="D44" s="45"/>
      <c r="E44" s="31"/>
      <c r="F44" s="45"/>
      <c r="G44" s="6"/>
    </row>
    <row r="45" spans="1:7" ht="15">
      <c r="A45" s="50" t="s">
        <v>24</v>
      </c>
      <c r="B45" s="50"/>
      <c r="C45" s="30"/>
      <c r="D45" s="50" t="s">
        <v>25</v>
      </c>
      <c r="E45" s="50" t="s">
        <v>26</v>
      </c>
      <c r="F45" s="50" t="s">
        <v>27</v>
      </c>
      <c r="G45" s="6"/>
    </row>
    <row r="46" spans="3:7" ht="15">
      <c r="C46" s="51"/>
      <c r="D46" s="33">
        <f>D42</f>
        <v>0</v>
      </c>
      <c r="E46" s="33">
        <f>(F46+D46)/2</f>
        <v>0</v>
      </c>
      <c r="F46" s="33">
        <f>F42</f>
        <v>0</v>
      </c>
      <c r="G46" s="6"/>
    </row>
    <row r="47" spans="1:7" ht="15">
      <c r="A47" s="6" t="s">
        <v>28</v>
      </c>
      <c r="B47" s="52">
        <v>0.15</v>
      </c>
      <c r="C47" s="51"/>
      <c r="D47" s="33">
        <f>D46*B47</f>
        <v>0</v>
      </c>
      <c r="E47" s="33">
        <f>E46*B47</f>
        <v>0</v>
      </c>
      <c r="F47" s="33">
        <f>F46*B47</f>
        <v>0</v>
      </c>
      <c r="G47" s="6"/>
    </row>
    <row r="48" spans="1:7" ht="15">
      <c r="A48" s="11" t="s">
        <v>29</v>
      </c>
      <c r="B48" s="51"/>
      <c r="C48" s="51"/>
      <c r="D48" s="49">
        <f>D46-D47</f>
        <v>0</v>
      </c>
      <c r="E48" s="49">
        <f>E46-E47</f>
        <v>0</v>
      </c>
      <c r="F48" s="49">
        <f>F46-F47</f>
        <v>0</v>
      </c>
      <c r="G48" s="31"/>
    </row>
    <row r="49" spans="1:7" ht="15">
      <c r="A49" s="6"/>
      <c r="B49" s="51"/>
      <c r="C49" s="51"/>
      <c r="D49" s="34"/>
      <c r="E49" s="34"/>
      <c r="F49" s="34"/>
      <c r="G49" s="31"/>
    </row>
    <row r="50" spans="1:7" ht="15">
      <c r="A50" s="6"/>
      <c r="B50" s="51"/>
      <c r="C50" s="51"/>
      <c r="D50" s="34"/>
      <c r="E50" s="34"/>
      <c r="F50" s="34"/>
      <c r="G50" s="31"/>
    </row>
    <row r="51" spans="1:7" ht="79.5" customHeight="1">
      <c r="A51" s="57" t="s">
        <v>30</v>
      </c>
      <c r="B51" s="57"/>
      <c r="C51" s="57"/>
      <c r="D51" s="57"/>
      <c r="E51" s="57"/>
      <c r="F51" s="57"/>
      <c r="G51" s="6"/>
    </row>
  </sheetData>
  <sheetProtection password="D13F" sheet="1" objects="1" scenarios="1"/>
  <protectedRanges>
    <protectedRange password="D13F" sqref="B47" name="Intervallo4"/>
    <protectedRange password="DEFF" sqref="C28" name="Intervallo2"/>
    <protectedRange password="DEFF" sqref="C12" name="Intervallo1"/>
    <protectedRange password="DEFF" sqref="C1:F1 C5:F5 D3:F3" name="Intervallo3"/>
  </protectedRanges>
  <mergeCells count="11">
    <mergeCell ref="A8:F8"/>
    <mergeCell ref="A9:F9"/>
    <mergeCell ref="C14:D14"/>
    <mergeCell ref="E14:F14"/>
    <mergeCell ref="C30:D30"/>
    <mergeCell ref="E30:F30"/>
    <mergeCell ref="C31:D31"/>
    <mergeCell ref="E31:F31"/>
    <mergeCell ref="A40:B40"/>
    <mergeCell ref="A42:B42"/>
    <mergeCell ref="A51:F51"/>
  </mergeCells>
  <printOptions/>
  <pageMargins left="0.7" right="0.7" top="0.75" bottom="0.75" header="0.5118055555555555" footer="0.5118055555555555"/>
  <pageSetup horizontalDpi="300" verticalDpi="300" orientation="portrait" paperSize="9" scale="7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D'Angelo</dc:creator>
  <cp:keywords/>
  <dc:description/>
  <cp:lastModifiedBy>Christian</cp:lastModifiedBy>
  <dcterms:created xsi:type="dcterms:W3CDTF">2019-07-29T07:53:00Z</dcterms:created>
  <dcterms:modified xsi:type="dcterms:W3CDTF">2019-07-29T07:53:01Z</dcterms:modified>
  <cp:category/>
  <cp:version/>
  <cp:contentType/>
  <cp:contentStatus/>
</cp:coreProperties>
</file>